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0500" windowHeight="2928" activeTab="3"/>
  </bookViews>
  <sheets>
    <sheet name="Исходные ланные" sheetId="1" r:id="rId1"/>
    <sheet name="Excel" sheetId="2" r:id="rId2"/>
    <sheet name="МНК" sheetId="3" r:id="rId3"/>
    <sheet name="MinMax" sheetId="4" r:id="rId4"/>
  </sheets>
  <externalReferences>
    <externalReference r:id="rId7"/>
    <externalReference r:id="rId8"/>
  </externalReferences>
  <definedNames>
    <definedName name="a">'Исходные ланные'!$E$8</definedName>
    <definedName name="b">'Исходные ланные'!$E$9</definedName>
    <definedName name="h">'Исходные ланные'!$E$6</definedName>
    <definedName name="solver_adj" localSheetId="1" hidden="1">'Excel'!$B$30:$B$30</definedName>
    <definedName name="solver_adj" localSheetId="3" hidden="1">'MinMax'!$B$35:$D$35</definedName>
    <definedName name="solver_adj" localSheetId="2" hidden="1">'МНК'!$B$34:$C$34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eng" localSheetId="1" hidden="1">1</definedName>
    <definedName name="solver_eng" localSheetId="3" hidden="1">2</definedName>
    <definedName name="solver_eng" localSheetId="2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itr" localSheetId="1" hidden="1">2147483647</definedName>
    <definedName name="solver_itr" localSheetId="3" hidden="1">2147483647</definedName>
    <definedName name="solver_itr" localSheetId="2" hidden="1">2147483647</definedName>
    <definedName name="solver_lhs1" localSheetId="1" hidden="1">'Excel'!$D$34</definedName>
    <definedName name="solver_lhs1" localSheetId="3" hidden="1">'MinMax'!$E$12:$E$32</definedName>
    <definedName name="solver_lhs1" localSheetId="2" hidden="1">'МНК'!$F$39</definedName>
    <definedName name="solver_lhs2" localSheetId="3" hidden="1">'MinMax'!$E$12:$E$32</definedName>
    <definedName name="solver_mip" localSheetId="1" hidden="1">2147483647</definedName>
    <definedName name="solver_mip" localSheetId="3" hidden="1">2147483647</definedName>
    <definedName name="solver_mip" localSheetId="2" hidden="1">2147483647</definedName>
    <definedName name="solver_mni" localSheetId="1" hidden="1">30</definedName>
    <definedName name="solver_mni" localSheetId="3" hidden="1">30</definedName>
    <definedName name="solver_mni" localSheetId="2" hidden="1">30</definedName>
    <definedName name="solver_mrt" localSheetId="1" hidden="1">0.075</definedName>
    <definedName name="solver_mrt" localSheetId="3" hidden="1">0.075</definedName>
    <definedName name="solver_mrt" localSheetId="2" hidden="1">0.075</definedName>
    <definedName name="solver_msl" localSheetId="1" hidden="1">2</definedName>
    <definedName name="solver_msl" localSheetId="3" hidden="1">2</definedName>
    <definedName name="solver_msl" localSheetId="2" hidden="1">2</definedName>
    <definedName name="solver_neg" localSheetId="1" hidden="1">2</definedName>
    <definedName name="solver_neg" localSheetId="3" hidden="1">2</definedName>
    <definedName name="solver_neg" localSheetId="2" hidden="1">2</definedName>
    <definedName name="solver_nod" localSheetId="1" hidden="1">2147483647</definedName>
    <definedName name="solver_nod" localSheetId="3" hidden="1">2147483647</definedName>
    <definedName name="solver_nod" localSheetId="2" hidden="1">2147483647</definedName>
    <definedName name="solver_num" localSheetId="1" hidden="1">0</definedName>
    <definedName name="solver_num" localSheetId="3" hidden="1">2</definedName>
    <definedName name="solver_num" localSheetId="2" hidden="1">0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opt" localSheetId="1" hidden="1">'Excel'!#REF!</definedName>
    <definedName name="solver_opt" localSheetId="3" hidden="1">'MinMax'!$E$35</definedName>
    <definedName name="solver_opt" localSheetId="2" hidden="1">'МНК'!$E$34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rbv" localSheetId="1" hidden="1">1</definedName>
    <definedName name="solver_rbv" localSheetId="3" hidden="1">1</definedName>
    <definedName name="solver_rbv" localSheetId="2" hidden="1">1</definedName>
    <definedName name="solver_rel1" localSheetId="1" hidden="1">2</definedName>
    <definedName name="solver_rel1" localSheetId="3" hidden="1">1</definedName>
    <definedName name="solver_rel1" localSheetId="2" hidden="1">2</definedName>
    <definedName name="solver_rel2" localSheetId="3" hidden="1">3</definedName>
    <definedName name="solver_rhs1" localSheetId="1" hidden="1">0</definedName>
    <definedName name="solver_rhs1" localSheetId="3" hidden="1">z</definedName>
    <definedName name="solver_rhs1" localSheetId="2" hidden="1">0</definedName>
    <definedName name="solver_rhs2" localSheetId="3" hidden="1">-'MinMax'!$D$35</definedName>
    <definedName name="solver_rlx" localSheetId="1" hidden="1">2</definedName>
    <definedName name="solver_rlx" localSheetId="3" hidden="1">2</definedName>
    <definedName name="solver_rlx" localSheetId="2" hidden="1">2</definedName>
    <definedName name="solver_rsd" localSheetId="1" hidden="1">0</definedName>
    <definedName name="solver_rsd" localSheetId="3" hidden="1">0</definedName>
    <definedName name="solver_rsd" localSheetId="2" hidden="1">0</definedName>
    <definedName name="solver_scl" localSheetId="1" hidden="1">1</definedName>
    <definedName name="solver_scl" localSheetId="3" hidden="1">1</definedName>
    <definedName name="solver_scl" localSheetId="2" hidden="1">1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ssz" localSheetId="1" hidden="1">100</definedName>
    <definedName name="solver_ssz" localSheetId="3" hidden="1">100</definedName>
    <definedName name="solver_ssz" localSheetId="2" hidden="1">100</definedName>
    <definedName name="solver_tim" localSheetId="1" hidden="1">2147483647</definedName>
    <definedName name="solver_tim" localSheetId="3" hidden="1">2147483647</definedName>
    <definedName name="solver_tim" localSheetId="2" hidden="1">2147483647</definedName>
    <definedName name="solver_tol" localSheetId="1" hidden="1">0.01</definedName>
    <definedName name="solver_tol" localSheetId="3" hidden="1">0.01</definedName>
    <definedName name="solver_tol" localSheetId="2" hidden="1">0.01</definedName>
    <definedName name="solver_typ" localSheetId="1" hidden="1">2</definedName>
    <definedName name="solver_typ" localSheetId="3" hidden="1">2</definedName>
    <definedName name="solver_typ" localSheetId="2" hidden="1">2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er" localSheetId="1" hidden="1">3</definedName>
    <definedName name="solver_ver" localSheetId="3" hidden="1">3</definedName>
    <definedName name="solver_ver" localSheetId="2" hidden="1">3</definedName>
    <definedName name="x" localSheetId="1">'Excel'!$B$30</definedName>
    <definedName name="x" localSheetId="3">'MinMax'!$B$35</definedName>
    <definedName name="x">'МНК'!$B$34</definedName>
    <definedName name="x0">'Исходные ланные'!$E$4</definedName>
    <definedName name="xt">'Исходные ланные'!$E$5</definedName>
    <definedName name="y" localSheetId="1">'Excel'!#REF!</definedName>
    <definedName name="y" localSheetId="3">'MinMax'!$C$35</definedName>
    <definedName name="y">'МНК'!$C$34</definedName>
    <definedName name="z">'MinMax'!$D$35</definedName>
  </definedNames>
  <calcPr fullCalcOnLoad="1"/>
</workbook>
</file>

<file path=xl/sharedStrings.xml><?xml version="1.0" encoding="utf-8"?>
<sst xmlns="http://schemas.openxmlformats.org/spreadsheetml/2006/main" count="53" uniqueCount="40">
  <si>
    <t>x</t>
  </si>
  <si>
    <t>y</t>
  </si>
  <si>
    <t>y = ax + b</t>
  </si>
  <si>
    <t xml:space="preserve"> </t>
  </si>
  <si>
    <t>x0 =</t>
  </si>
  <si>
    <t>xt =</t>
  </si>
  <si>
    <t>a =</t>
  </si>
  <si>
    <t>b =</t>
  </si>
  <si>
    <t>x = x0 + th</t>
  </si>
  <si>
    <t>h = (xt - x0)/20</t>
  </si>
  <si>
    <t>h =</t>
  </si>
  <si>
    <t>t</t>
  </si>
  <si>
    <t>z</t>
  </si>
  <si>
    <t>z = y + Δy</t>
  </si>
  <si>
    <t>Исходные данные</t>
  </si>
  <si>
    <t>b</t>
  </si>
  <si>
    <t>a1</t>
  </si>
  <si>
    <t>a2</t>
  </si>
  <si>
    <t>S^2</t>
  </si>
  <si>
    <t>η</t>
  </si>
  <si>
    <t>A^t*A</t>
  </si>
  <si>
    <t>A^t*b</t>
  </si>
  <si>
    <t>x1</t>
  </si>
  <si>
    <t>x2</t>
  </si>
  <si>
    <t>x3</t>
  </si>
  <si>
    <t>Excel</t>
  </si>
  <si>
    <t>Метод наименьших квадратов для системы Ax = b</t>
  </si>
  <si>
    <t>A^t(Ax - b)</t>
  </si>
  <si>
    <t>Таблица 1</t>
  </si>
  <si>
    <t>Таблица 2</t>
  </si>
  <si>
    <t>Таблица 3</t>
  </si>
  <si>
    <t xml:space="preserve">  η = Ax - b</t>
  </si>
  <si>
    <t xml:space="preserve">  A = [a1 a2]  </t>
  </si>
  <si>
    <t>S^2 = ∑(η^2)</t>
  </si>
  <si>
    <t>Таблица 1 - прямая минимизация суммы квадратов невязок</t>
  </si>
  <si>
    <t xml:space="preserve">Таблица 2 - решение системы нормальных уравнений </t>
  </si>
  <si>
    <t>Таблица 3 - линия тренда</t>
  </si>
  <si>
    <t>Минимизация максимальной невязки</t>
  </si>
  <si>
    <t>z = x3</t>
  </si>
  <si>
    <t xml:space="preserve">  Линия тренда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</si>
</sst>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0.000"/>
    <numFmt numFmtId="167" formatCode="0.0000"/>
    <numFmt numFmtId="168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haroni"/>
      <family val="0"/>
    </font>
    <font>
      <b/>
      <sz val="14"/>
      <color indexed="8"/>
      <name val="Cambria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haroni"/>
      <family val="0"/>
    </font>
    <font>
      <b/>
      <sz val="14"/>
      <color theme="1"/>
      <name val="Cambria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5" xfId="0" applyBorder="1" applyAlignment="1">
      <alignment/>
    </xf>
    <xf numFmtId="2" fontId="0" fillId="34" borderId="0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35" borderId="34" xfId="0" applyNumberFormat="1" applyFill="1" applyBorder="1" applyAlignment="1">
      <alignment horizontal="center"/>
    </xf>
    <xf numFmtId="2" fontId="0" fillId="35" borderId="35" xfId="0" applyNumberFormat="1" applyFill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4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4"/>
          <c:w val="0.97725"/>
          <c:h val="0.934"/>
        </c:manualLayout>
      </c:layout>
      <c:lineChart>
        <c:grouping val="standard"/>
        <c:varyColors val="0"/>
        <c:ser>
          <c:idx val="2"/>
          <c:order val="0"/>
          <c:tx>
            <c:v>y=ax+b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'Исходные ланные'!$C$12:$C$32</c:f>
              <c:numCache/>
            </c:numRef>
          </c:cat>
          <c:val>
            <c:numRef>
              <c:f>'Исходные ланные'!$D$12:$D$32</c:f>
              <c:numCache/>
            </c:numRef>
          </c:val>
          <c:smooth val="0"/>
        </c:ser>
        <c:marker val="1"/>
        <c:axId val="4952693"/>
        <c:axId val="44574238"/>
      </c:lineChart>
      <c:scatterChart>
        <c:scatterStyle val="lineMarker"/>
        <c:varyColors val="0"/>
        <c:ser>
          <c:idx val="3"/>
          <c:order val="1"/>
          <c:tx>
            <c:v>"Эксперимент"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'Исходные ланные'!$E$12:$E$32</c:f>
              <c:numCache/>
            </c:numRef>
          </c:yVal>
          <c:smooth val="0"/>
        </c:ser>
        <c:axId val="4952693"/>
        <c:axId val="44574238"/>
      </c:scatterChart>
      <c:catAx>
        <c:axId val="495269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74238"/>
        <c:crosses val="autoZero"/>
        <c:auto val="0"/>
        <c:lblOffset val="100"/>
        <c:tickLblSkip val="2"/>
        <c:tickMarkSkip val="2"/>
        <c:noMultiLvlLbl val="0"/>
      </c:catAx>
      <c:valAx>
        <c:axId val="4457423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26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25"/>
          <c:y val="0.936"/>
          <c:w val="0.374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5"/>
          <c:w val="0.95775"/>
          <c:h val="0.919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Excel!$B$7:$B$27</c:f>
              <c:numCache/>
            </c:numRef>
          </c:xVal>
          <c:yVal>
            <c:numRef>
              <c:f>Excel!$C$7:$C$27</c:f>
              <c:numCache/>
            </c:numRef>
          </c:yVal>
          <c:smooth val="0"/>
        </c:ser>
        <c:axId val="65623823"/>
        <c:axId val="53743496"/>
      </c:scatterChart>
      <c:valAx>
        <c:axId val="65623823"/>
        <c:scaling>
          <c:orientation val="minMax"/>
          <c:max val="8"/>
          <c:min val="2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496"/>
        <c:crosses val="autoZero"/>
        <c:crossBetween val="midCat"/>
        <c:dispUnits/>
        <c:majorUnit val="1"/>
        <c:minorUnit val="0.30000000000000004"/>
      </c:valAx>
      <c:valAx>
        <c:axId val="53743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3823"/>
        <c:crossesAt val="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2725"/>
          <c:w val="0.96675"/>
          <c:h val="0.88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МНК!$Q$12:$Q$32</c:f>
              <c:numCache/>
            </c:numRef>
          </c:cat>
          <c:val>
            <c:numRef>
              <c:f>МНК!$R$12:$R$32</c:f>
              <c:numCache/>
            </c:numRef>
          </c:val>
          <c:smooth val="0"/>
        </c:ser>
        <c:marker val="1"/>
        <c:axId val="13929417"/>
        <c:axId val="58255890"/>
      </c:line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Ref>
              <c:f>МНК!$D$12:$D$32</c:f>
              <c:numCache/>
            </c:numRef>
          </c:yVal>
          <c:smooth val="0"/>
        </c:ser>
        <c:axId val="13929417"/>
        <c:axId val="58255890"/>
      </c:scatterChart>
      <c:catAx>
        <c:axId val="1392941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890"/>
        <c:crosses val="autoZero"/>
        <c:auto val="1"/>
        <c:lblOffset val="100"/>
        <c:tickLblSkip val="2"/>
        <c:tickMarkSkip val="2"/>
        <c:noMultiLvlLbl val="0"/>
      </c:catAx>
      <c:valAx>
        <c:axId val="58255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294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2825"/>
          <c:w val="0.96675"/>
          <c:h val="0.88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MinMax!$B$12:$B$32</c:f>
              <c:numCache/>
            </c:numRef>
          </c:cat>
          <c:val>
            <c:numRef>
              <c:f>MinMax!$R$12:$R$32</c:f>
              <c:numCache/>
            </c:numRef>
          </c:val>
          <c:smooth val="0"/>
        </c:ser>
        <c:marker val="1"/>
        <c:axId val="54540963"/>
        <c:axId val="21106620"/>
      </c:line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Ref>
              <c:f>MinMax!$D$12:$D$32</c:f>
              <c:numCache/>
            </c:numRef>
          </c:yVal>
          <c:smooth val="0"/>
        </c:ser>
        <c:axId val="54540963"/>
        <c:axId val="21106620"/>
      </c:scatterChart>
      <c:catAx>
        <c:axId val="5454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06620"/>
        <c:crosses val="autoZero"/>
        <c:auto val="1"/>
        <c:lblOffset val="100"/>
        <c:tickLblSkip val="2"/>
        <c:noMultiLvlLbl val="0"/>
      </c:catAx>
      <c:valAx>
        <c:axId val="21106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0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9</xdr:row>
      <xdr:rowOff>180975</xdr:rowOff>
    </xdr:from>
    <xdr:to>
      <xdr:col>15</xdr:col>
      <xdr:colOff>19050</xdr:colOff>
      <xdr:row>31</xdr:row>
      <xdr:rowOff>171450</xdr:rowOff>
    </xdr:to>
    <xdr:graphicFrame>
      <xdr:nvGraphicFramePr>
        <xdr:cNvPr id="1" name="Диаграмма 2"/>
        <xdr:cNvGraphicFramePr/>
      </xdr:nvGraphicFramePr>
      <xdr:xfrm>
        <a:off x="3638550" y="1885950"/>
        <a:ext cx="5524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4</xdr:row>
      <xdr:rowOff>171450</xdr:rowOff>
    </xdr:from>
    <xdr:to>
      <xdr:col>15</xdr:col>
      <xdr:colOff>533400</xdr:colOff>
      <xdr:row>27</xdr:row>
      <xdr:rowOff>9525</xdr:rowOff>
    </xdr:to>
    <xdr:graphicFrame>
      <xdr:nvGraphicFramePr>
        <xdr:cNvPr id="1" name="Диаграмма 1"/>
        <xdr:cNvGraphicFramePr/>
      </xdr:nvGraphicFramePr>
      <xdr:xfrm>
        <a:off x="2638425" y="933450"/>
        <a:ext cx="66770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9525</xdr:rowOff>
    </xdr:from>
    <xdr:to>
      <xdr:col>15</xdr:col>
      <xdr:colOff>0</xdr:colOff>
      <xdr:row>34</xdr:row>
      <xdr:rowOff>19050</xdr:rowOff>
    </xdr:to>
    <xdr:graphicFrame>
      <xdr:nvGraphicFramePr>
        <xdr:cNvPr id="1" name="Диаграмма 1"/>
        <xdr:cNvGraphicFramePr/>
      </xdr:nvGraphicFramePr>
      <xdr:xfrm>
        <a:off x="4276725" y="1914525"/>
        <a:ext cx="48768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10</xdr:row>
      <xdr:rowOff>9525</xdr:rowOff>
    </xdr:from>
    <xdr:to>
      <xdr:col>15</xdr:col>
      <xdr:colOff>0</xdr:colOff>
      <xdr:row>32</xdr:row>
      <xdr:rowOff>0</xdr:rowOff>
    </xdr:to>
    <xdr:graphicFrame>
      <xdr:nvGraphicFramePr>
        <xdr:cNvPr id="1" name="Диаграмма 1"/>
        <xdr:cNvGraphicFramePr/>
      </xdr:nvGraphicFramePr>
      <xdr:xfrm>
        <a:off x="4248150" y="1905000"/>
        <a:ext cx="48958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zoomScale="70" zoomScaleNormal="70" zoomScalePageLayoutView="0" workbookViewId="0" topLeftCell="A1">
      <selection activeCell="W12" sqref="W12"/>
    </sheetView>
  </sheetViews>
  <sheetFormatPr defaultColWidth="9.140625" defaultRowHeight="15"/>
  <cols>
    <col min="1" max="1" width="3.28125" style="0" customWidth="1"/>
    <col min="2" max="2" width="14.140625" style="0" customWidth="1"/>
    <col min="5" max="5" width="10.00390625" style="0" bestFit="1" customWidth="1"/>
  </cols>
  <sheetData>
    <row r="2" ht="18">
      <c r="B2" s="5" t="s">
        <v>14</v>
      </c>
    </row>
    <row r="4" spans="2:5" ht="14.25">
      <c r="B4" t="s">
        <v>8</v>
      </c>
      <c r="D4" t="s">
        <v>4</v>
      </c>
      <c r="E4" s="2">
        <f ca="1">_XLL.СЛУЧМЕЖДУ(1,5)</f>
        <v>2</v>
      </c>
    </row>
    <row r="5" spans="2:5" ht="14.25">
      <c r="B5" t="s">
        <v>9</v>
      </c>
      <c r="C5" t="s">
        <v>3</v>
      </c>
      <c r="D5" t="s">
        <v>5</v>
      </c>
      <c r="E5" s="2">
        <f ca="1">x0+_XLL.СЛУЧМЕЖДУ(1,10)</f>
        <v>5</v>
      </c>
    </row>
    <row r="6" spans="4:5" ht="14.25">
      <c r="D6" t="s">
        <v>10</v>
      </c>
      <c r="E6" s="2">
        <f>(xt-x0)/20</f>
        <v>0.15</v>
      </c>
    </row>
    <row r="8" spans="2:5" ht="14.25">
      <c r="B8" t="s">
        <v>2</v>
      </c>
      <c r="D8" t="s">
        <v>6</v>
      </c>
      <c r="E8" s="2">
        <f ca="1">_XLL.СЛУЧМЕЖДУ(1,20)</f>
        <v>14</v>
      </c>
    </row>
    <row r="9" spans="2:5" ht="14.25">
      <c r="B9" s="4" t="s">
        <v>13</v>
      </c>
      <c r="D9" t="s">
        <v>7</v>
      </c>
      <c r="E9" s="2">
        <f ca="1">_XLL.СЛУЧМЕЖДУ(1,9)</f>
        <v>5</v>
      </c>
    </row>
    <row r="10" ht="15" thickBot="1"/>
    <row r="11" spans="2:5" ht="15" thickBot="1">
      <c r="B11" s="22" t="s">
        <v>11</v>
      </c>
      <c r="C11" s="20" t="s">
        <v>0</v>
      </c>
      <c r="D11" s="20" t="s">
        <v>1</v>
      </c>
      <c r="E11" s="21" t="s">
        <v>12</v>
      </c>
    </row>
    <row r="12" spans="2:5" ht="14.25">
      <c r="B12" s="23">
        <v>0</v>
      </c>
      <c r="C12" s="14">
        <f aca="true" t="shared" si="0" ref="C12:C32">x0+B12*h</f>
        <v>2</v>
      </c>
      <c r="D12" s="14">
        <f aca="true" t="shared" si="1" ref="D12:D32">a*C12+b</f>
        <v>33</v>
      </c>
      <c r="E12" s="16">
        <f ca="1">D12*(1+(RAND()-RAND())/10)</f>
        <v>32.34521008176762</v>
      </c>
    </row>
    <row r="13" spans="2:5" ht="14.25">
      <c r="B13" s="23">
        <v>1</v>
      </c>
      <c r="C13" s="14">
        <f t="shared" si="0"/>
        <v>2.15</v>
      </c>
      <c r="D13" s="14">
        <f t="shared" si="1"/>
        <v>35.099999999999994</v>
      </c>
      <c r="E13" s="16">
        <f aca="true" ca="1" t="shared" si="2" ref="E13:E32">D13*(1+(RAND()-RAND())/10)</f>
        <v>36.95207058452906</v>
      </c>
    </row>
    <row r="14" spans="2:5" ht="14.25">
      <c r="B14" s="23">
        <v>2</v>
      </c>
      <c r="C14" s="14">
        <f t="shared" si="0"/>
        <v>2.3</v>
      </c>
      <c r="D14" s="14">
        <f t="shared" si="1"/>
        <v>37.199999999999996</v>
      </c>
      <c r="E14" s="16">
        <f ca="1" t="shared" si="2"/>
        <v>37.8340657740711</v>
      </c>
    </row>
    <row r="15" spans="2:5" ht="14.25">
      <c r="B15" s="23">
        <v>3</v>
      </c>
      <c r="C15" s="14">
        <f t="shared" si="0"/>
        <v>2.45</v>
      </c>
      <c r="D15" s="14">
        <f t="shared" si="1"/>
        <v>39.300000000000004</v>
      </c>
      <c r="E15" s="16">
        <f ca="1" t="shared" si="2"/>
        <v>40.4220462205517</v>
      </c>
    </row>
    <row r="16" spans="2:5" ht="14.25">
      <c r="B16" s="23">
        <v>4</v>
      </c>
      <c r="C16" s="14">
        <f t="shared" si="0"/>
        <v>2.6</v>
      </c>
      <c r="D16" s="14">
        <f t="shared" si="1"/>
        <v>41.4</v>
      </c>
      <c r="E16" s="16">
        <f ca="1" t="shared" si="2"/>
        <v>43.133918940259186</v>
      </c>
    </row>
    <row r="17" spans="2:5" ht="14.25">
      <c r="B17" s="23">
        <v>5</v>
      </c>
      <c r="C17" s="14">
        <f t="shared" si="0"/>
        <v>2.75</v>
      </c>
      <c r="D17" s="14">
        <f t="shared" si="1"/>
        <v>43.5</v>
      </c>
      <c r="E17" s="16">
        <f ca="1" t="shared" si="2"/>
        <v>44.24514907795522</v>
      </c>
    </row>
    <row r="18" spans="2:5" ht="14.25">
      <c r="B18" s="23">
        <v>6</v>
      </c>
      <c r="C18" s="14">
        <f t="shared" si="0"/>
        <v>2.9</v>
      </c>
      <c r="D18" s="14">
        <f t="shared" si="1"/>
        <v>45.6</v>
      </c>
      <c r="E18" s="16">
        <f ca="1" t="shared" si="2"/>
        <v>47.51457969168071</v>
      </c>
    </row>
    <row r="19" spans="2:5" ht="14.25">
      <c r="B19" s="23">
        <v>7</v>
      </c>
      <c r="C19" s="14">
        <f t="shared" si="0"/>
        <v>3.05</v>
      </c>
      <c r="D19" s="14">
        <f t="shared" si="1"/>
        <v>47.699999999999996</v>
      </c>
      <c r="E19" s="16">
        <f ca="1" t="shared" si="2"/>
        <v>47.35227690839193</v>
      </c>
    </row>
    <row r="20" spans="2:5" ht="14.25">
      <c r="B20" s="23">
        <v>8</v>
      </c>
      <c r="C20" s="14">
        <f t="shared" si="0"/>
        <v>3.2</v>
      </c>
      <c r="D20" s="14">
        <f t="shared" si="1"/>
        <v>49.800000000000004</v>
      </c>
      <c r="E20" s="16">
        <f ca="1" t="shared" si="2"/>
        <v>50.38723060819762</v>
      </c>
    </row>
    <row r="21" spans="2:5" ht="14.25">
      <c r="B21" s="23">
        <v>9</v>
      </c>
      <c r="C21" s="14">
        <f t="shared" si="0"/>
        <v>3.3499999999999996</v>
      </c>
      <c r="D21" s="14">
        <f t="shared" si="1"/>
        <v>51.89999999999999</v>
      </c>
      <c r="E21" s="16">
        <f ca="1" t="shared" si="2"/>
        <v>52.773683708387026</v>
      </c>
    </row>
    <row r="22" spans="2:5" ht="14.25">
      <c r="B22" s="23">
        <v>10</v>
      </c>
      <c r="C22" s="14">
        <f t="shared" si="0"/>
        <v>3.5</v>
      </c>
      <c r="D22" s="14">
        <f t="shared" si="1"/>
        <v>54</v>
      </c>
      <c r="E22" s="16">
        <f ca="1" t="shared" si="2"/>
        <v>55.30005249724043</v>
      </c>
    </row>
    <row r="23" spans="2:5" ht="14.25">
      <c r="B23" s="23">
        <v>11</v>
      </c>
      <c r="C23" s="14">
        <f t="shared" si="0"/>
        <v>3.65</v>
      </c>
      <c r="D23" s="14">
        <f t="shared" si="1"/>
        <v>56.1</v>
      </c>
      <c r="E23" s="16">
        <f ca="1" t="shared" si="2"/>
        <v>57.81048470788288</v>
      </c>
    </row>
    <row r="24" spans="2:5" ht="14.25">
      <c r="B24" s="23">
        <v>12</v>
      </c>
      <c r="C24" s="14">
        <f t="shared" si="0"/>
        <v>3.8</v>
      </c>
      <c r="D24" s="14">
        <f t="shared" si="1"/>
        <v>58.199999999999996</v>
      </c>
      <c r="E24" s="16">
        <f ca="1" t="shared" si="2"/>
        <v>59.227971398291196</v>
      </c>
    </row>
    <row r="25" spans="2:5" ht="14.25">
      <c r="B25" s="23">
        <v>13</v>
      </c>
      <c r="C25" s="14">
        <f t="shared" si="0"/>
        <v>3.95</v>
      </c>
      <c r="D25" s="14">
        <f t="shared" si="1"/>
        <v>60.300000000000004</v>
      </c>
      <c r="E25" s="16">
        <f ca="1" t="shared" si="2"/>
        <v>58.09979335538732</v>
      </c>
    </row>
    <row r="26" spans="2:5" ht="14.25">
      <c r="B26" s="23">
        <v>14</v>
      </c>
      <c r="C26" s="14">
        <f t="shared" si="0"/>
        <v>4.1</v>
      </c>
      <c r="D26" s="14">
        <f t="shared" si="1"/>
        <v>62.39999999999999</v>
      </c>
      <c r="E26" s="16">
        <f ca="1" t="shared" si="2"/>
        <v>59.37759584449612</v>
      </c>
    </row>
    <row r="27" spans="2:5" ht="14.25">
      <c r="B27" s="23">
        <v>15</v>
      </c>
      <c r="C27" s="14">
        <f t="shared" si="0"/>
        <v>4.25</v>
      </c>
      <c r="D27" s="14">
        <f t="shared" si="1"/>
        <v>64.5</v>
      </c>
      <c r="E27" s="16">
        <f ca="1" t="shared" si="2"/>
        <v>65.93601904662813</v>
      </c>
    </row>
    <row r="28" spans="2:5" ht="14.25">
      <c r="B28" s="23">
        <v>16</v>
      </c>
      <c r="C28" s="14">
        <f t="shared" si="0"/>
        <v>4.4</v>
      </c>
      <c r="D28" s="14">
        <f t="shared" si="1"/>
        <v>66.60000000000001</v>
      </c>
      <c r="E28" s="16">
        <f ca="1" t="shared" si="2"/>
        <v>67.23987064288848</v>
      </c>
    </row>
    <row r="29" spans="2:5" ht="14.25">
      <c r="B29" s="23">
        <v>17</v>
      </c>
      <c r="C29" s="14">
        <f t="shared" si="0"/>
        <v>4.55</v>
      </c>
      <c r="D29" s="14">
        <f t="shared" si="1"/>
        <v>68.69999999999999</v>
      </c>
      <c r="E29" s="16">
        <f ca="1" t="shared" si="2"/>
        <v>65.60389462682868</v>
      </c>
    </row>
    <row r="30" spans="2:5" ht="14.25">
      <c r="B30" s="23">
        <v>18</v>
      </c>
      <c r="C30" s="14">
        <f t="shared" si="0"/>
        <v>4.699999999999999</v>
      </c>
      <c r="D30" s="14">
        <f t="shared" si="1"/>
        <v>70.79999999999998</v>
      </c>
      <c r="E30" s="16">
        <f ca="1" t="shared" si="2"/>
        <v>77.12352496204153</v>
      </c>
    </row>
    <row r="31" spans="2:5" ht="14.25">
      <c r="B31" s="23">
        <v>19</v>
      </c>
      <c r="C31" s="14">
        <f t="shared" si="0"/>
        <v>4.85</v>
      </c>
      <c r="D31" s="14">
        <f t="shared" si="1"/>
        <v>72.89999999999999</v>
      </c>
      <c r="E31" s="16">
        <f ca="1" t="shared" si="2"/>
        <v>73.73384594799968</v>
      </c>
    </row>
    <row r="32" spans="2:5" ht="15" thickBot="1">
      <c r="B32" s="24">
        <v>20</v>
      </c>
      <c r="C32" s="17">
        <f t="shared" si="0"/>
        <v>5</v>
      </c>
      <c r="D32" s="17">
        <f t="shared" si="1"/>
        <v>75</v>
      </c>
      <c r="E32" s="18">
        <f ca="1" t="shared" si="2"/>
        <v>76.45883471784947</v>
      </c>
    </row>
    <row r="33" ht="14.25">
      <c r="B33" s="1"/>
    </row>
    <row r="34" ht="14.25">
      <c r="B34" s="1"/>
    </row>
    <row r="35" ht="14.25">
      <c r="B3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70" zoomScaleNormal="70" zoomScalePageLayoutView="0" workbookViewId="0" topLeftCell="A3">
      <selection activeCell="V9" sqref="V9"/>
    </sheetView>
  </sheetViews>
  <sheetFormatPr defaultColWidth="9.140625" defaultRowHeight="15"/>
  <cols>
    <col min="1" max="1" width="3.7109375" style="0" customWidth="1"/>
  </cols>
  <sheetData>
    <row r="1" spans="3:4" ht="14.25">
      <c r="C1" s="2"/>
      <c r="D1" s="2"/>
    </row>
    <row r="2" spans="3:4" ht="14.25">
      <c r="C2" s="2"/>
      <c r="D2" s="2"/>
    </row>
    <row r="3" spans="3:4" ht="14.25">
      <c r="C3" s="2"/>
      <c r="D3" s="2"/>
    </row>
    <row r="4" ht="17.25">
      <c r="B4" s="27" t="s">
        <v>25</v>
      </c>
    </row>
    <row r="5" ht="15" thickBot="1"/>
    <row r="6" spans="1:16" ht="15" thickBot="1">
      <c r="A6" s="1"/>
      <c r="B6" s="19" t="s">
        <v>0</v>
      </c>
      <c r="C6" s="21" t="s">
        <v>1</v>
      </c>
      <c r="D6" s="1"/>
      <c r="O6" s="1"/>
      <c r="P6" s="1"/>
    </row>
    <row r="7" spans="1:16" ht="14.25">
      <c r="A7" s="1"/>
      <c r="B7" s="25">
        <v>2</v>
      </c>
      <c r="C7" s="16">
        <v>6.005905737633719</v>
      </c>
      <c r="D7" s="6"/>
      <c r="L7" s="6"/>
      <c r="O7" s="3"/>
      <c r="P7" s="3"/>
    </row>
    <row r="8" spans="1:16" ht="14.25">
      <c r="A8" s="1"/>
      <c r="B8" s="25">
        <v>2.3</v>
      </c>
      <c r="C8" s="16">
        <v>6.463589688886621</v>
      </c>
      <c r="D8" s="6"/>
      <c r="L8" s="6"/>
      <c r="O8" s="3"/>
      <c r="P8" s="3"/>
    </row>
    <row r="9" spans="1:16" ht="14.25">
      <c r="A9" s="1"/>
      <c r="B9" s="25">
        <v>2.6</v>
      </c>
      <c r="C9" s="16">
        <v>7.438973075365204</v>
      </c>
      <c r="D9" s="6"/>
      <c r="L9" s="6"/>
      <c r="O9" s="3"/>
      <c r="P9" s="3"/>
    </row>
    <row r="10" spans="1:16" ht="14.25">
      <c r="A10" s="1"/>
      <c r="B10" s="25">
        <v>2.9</v>
      </c>
      <c r="C10" s="16">
        <v>7.940600662575237</v>
      </c>
      <c r="D10" s="6"/>
      <c r="L10" s="6"/>
      <c r="O10" s="3"/>
      <c r="P10" s="3"/>
    </row>
    <row r="11" spans="1:16" ht="14.25">
      <c r="A11" s="1"/>
      <c r="B11" s="25">
        <v>3.2</v>
      </c>
      <c r="C11" s="16">
        <v>8.322800323739592</v>
      </c>
      <c r="D11" s="6"/>
      <c r="L11" s="6"/>
      <c r="O11" s="3"/>
      <c r="P11" s="3"/>
    </row>
    <row r="12" spans="1:16" ht="14.25">
      <c r="A12" s="1"/>
      <c r="B12" s="25">
        <v>3.5</v>
      </c>
      <c r="C12" s="16">
        <v>9.593920133387183</v>
      </c>
      <c r="D12" s="6"/>
      <c r="L12" s="6"/>
      <c r="O12" s="3"/>
      <c r="P12" s="3"/>
    </row>
    <row r="13" spans="1:16" ht="14.25">
      <c r="A13" s="1"/>
      <c r="B13" s="25">
        <v>3.8</v>
      </c>
      <c r="C13" s="16">
        <v>9.347697212758453</v>
      </c>
      <c r="D13" s="6"/>
      <c r="L13" s="6"/>
      <c r="O13" s="3"/>
      <c r="P13" s="3"/>
    </row>
    <row r="14" spans="1:16" ht="14.25">
      <c r="A14" s="1"/>
      <c r="B14" s="25">
        <v>4.1</v>
      </c>
      <c r="C14" s="16">
        <v>10.113351121727076</v>
      </c>
      <c r="D14" s="6"/>
      <c r="L14" s="6"/>
      <c r="O14" s="3"/>
      <c r="P14" s="3"/>
    </row>
    <row r="15" spans="1:16" ht="14.25">
      <c r="A15" s="1"/>
      <c r="B15" s="25">
        <v>4.4</v>
      </c>
      <c r="C15" s="16">
        <v>10.800820162897535</v>
      </c>
      <c r="D15" s="6"/>
      <c r="L15" s="6"/>
      <c r="O15" s="3"/>
      <c r="P15" s="3"/>
    </row>
    <row r="16" spans="1:16" ht="14.25">
      <c r="A16" s="1"/>
      <c r="B16" s="25">
        <v>4.699999999999999</v>
      </c>
      <c r="C16" s="16">
        <v>10.952545137959632</v>
      </c>
      <c r="D16" s="6"/>
      <c r="L16" s="6"/>
      <c r="O16" s="3"/>
      <c r="P16" s="3"/>
    </row>
    <row r="17" spans="1:16" ht="14.25">
      <c r="A17" s="1"/>
      <c r="B17" s="25">
        <v>5</v>
      </c>
      <c r="C17" s="16">
        <v>11.41634747909536</v>
      </c>
      <c r="D17" s="6"/>
      <c r="L17" s="6"/>
      <c r="O17" s="3"/>
      <c r="P17" s="3"/>
    </row>
    <row r="18" spans="1:16" ht="14.25">
      <c r="A18" s="1"/>
      <c r="B18" s="25">
        <v>5.3</v>
      </c>
      <c r="C18" s="16">
        <v>12.822775227477303</v>
      </c>
      <c r="D18" s="6"/>
      <c r="L18" s="6"/>
      <c r="O18" s="3"/>
      <c r="P18" s="3"/>
    </row>
    <row r="19" spans="1:16" ht="14.25">
      <c r="A19" s="1"/>
      <c r="B19" s="25">
        <v>5.6</v>
      </c>
      <c r="C19" s="16">
        <v>12.972037148224357</v>
      </c>
      <c r="D19" s="6"/>
      <c r="L19" s="6"/>
      <c r="O19" s="3"/>
      <c r="P19" s="3"/>
    </row>
    <row r="20" spans="1:16" ht="14.25">
      <c r="A20" s="1"/>
      <c r="B20" s="25">
        <v>5.9</v>
      </c>
      <c r="C20" s="16">
        <v>14.412207425820082</v>
      </c>
      <c r="D20" s="6"/>
      <c r="L20" s="6"/>
      <c r="O20" s="3"/>
      <c r="P20" s="3"/>
    </row>
    <row r="21" spans="1:16" ht="14.25">
      <c r="A21" s="1"/>
      <c r="B21" s="25">
        <v>6.2</v>
      </c>
      <c r="C21" s="16">
        <v>13.92464723223782</v>
      </c>
      <c r="D21" s="6"/>
      <c r="L21" s="6"/>
      <c r="O21" s="3"/>
      <c r="P21" s="3"/>
    </row>
    <row r="22" spans="1:16" ht="14.25">
      <c r="A22" s="1"/>
      <c r="B22" s="25">
        <v>6.5</v>
      </c>
      <c r="C22" s="16">
        <v>15.169755084745697</v>
      </c>
      <c r="D22" s="6"/>
      <c r="L22" s="6"/>
      <c r="O22" s="3"/>
      <c r="P22" s="3"/>
    </row>
    <row r="23" spans="1:16" ht="14.25">
      <c r="A23" s="1"/>
      <c r="B23" s="25">
        <v>6.8</v>
      </c>
      <c r="C23" s="16">
        <v>15.813010146936058</v>
      </c>
      <c r="D23" s="6"/>
      <c r="L23" s="6"/>
      <c r="O23" s="3"/>
      <c r="P23" s="3"/>
    </row>
    <row r="24" spans="1:16" ht="14.25">
      <c r="A24" s="1"/>
      <c r="B24" s="25">
        <v>7.1</v>
      </c>
      <c r="C24" s="16">
        <v>16.430716830275543</v>
      </c>
      <c r="D24" s="6"/>
      <c r="L24" s="6"/>
      <c r="O24" s="3"/>
      <c r="P24" s="3"/>
    </row>
    <row r="25" spans="1:16" ht="14.25">
      <c r="A25" s="1"/>
      <c r="B25" s="25">
        <v>7.3999999999999995</v>
      </c>
      <c r="C25" s="16">
        <v>17.20350980191897</v>
      </c>
      <c r="D25" s="6"/>
      <c r="L25" s="6"/>
      <c r="O25" s="3"/>
      <c r="P25" s="3"/>
    </row>
    <row r="26" spans="1:16" ht="14.25">
      <c r="A26" s="1"/>
      <c r="B26" s="25">
        <v>7.7</v>
      </c>
      <c r="C26" s="16">
        <v>17.6779296334837</v>
      </c>
      <c r="D26" s="6"/>
      <c r="L26" s="6"/>
      <c r="O26" s="3"/>
      <c r="P26" s="3"/>
    </row>
    <row r="27" spans="1:16" ht="15" thickBot="1">
      <c r="A27" s="1"/>
      <c r="B27" s="26">
        <v>8</v>
      </c>
      <c r="C27" s="18">
        <v>19.314507293441757</v>
      </c>
      <c r="D27" s="6"/>
      <c r="L27" s="6"/>
      <c r="O27" s="3"/>
      <c r="P27" s="3"/>
    </row>
    <row r="28" spans="1:12" ht="14.25">
      <c r="A28" s="1"/>
      <c r="B28" s="3"/>
      <c r="C28" s="3"/>
      <c r="D28" s="6"/>
      <c r="L28" s="6"/>
    </row>
    <row r="29" spans="2:4" ht="14.25">
      <c r="B29" s="2"/>
      <c r="C29" s="2"/>
      <c r="D29" s="13"/>
    </row>
    <row r="30" spans="2:4" ht="14.25">
      <c r="B30" s="14"/>
      <c r="C30" s="2"/>
      <c r="D30" s="13"/>
    </row>
    <row r="31" spans="2:4" ht="14.25">
      <c r="B31" s="13"/>
      <c r="C31" s="13"/>
      <c r="D31" s="13"/>
    </row>
    <row r="32" spans="2:4" ht="14.25">
      <c r="B32" s="15"/>
      <c r="C32" s="2"/>
      <c r="D32" s="13"/>
    </row>
    <row r="33" spans="2:4" ht="14.25">
      <c r="B33" s="12"/>
      <c r="C33" s="12"/>
      <c r="D33" s="13"/>
    </row>
    <row r="34" spans="2:4" ht="14.25">
      <c r="B34" s="12"/>
      <c r="C34" s="12"/>
      <c r="D34" s="13"/>
    </row>
  </sheetData>
  <sheetProtection password="CC7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="68" zoomScaleNormal="68" zoomScalePageLayoutView="0" workbookViewId="0" topLeftCell="A7">
      <selection activeCell="T39" sqref="T39"/>
    </sheetView>
  </sheetViews>
  <sheetFormatPr defaultColWidth="9.140625" defaultRowHeight="15"/>
  <cols>
    <col min="1" max="1" width="4.7109375" style="0" customWidth="1"/>
    <col min="2" max="4" width="9.00390625" style="0" bestFit="1" customWidth="1"/>
    <col min="5" max="5" width="10.00390625" style="0" customWidth="1"/>
    <col min="6" max="6" width="13.28125" style="0" bestFit="1" customWidth="1"/>
    <col min="17" max="17" width="9.00390625" style="0" bestFit="1" customWidth="1"/>
    <col min="18" max="18" width="10.28125" style="0" customWidth="1"/>
  </cols>
  <sheetData>
    <row r="1" spans="4:6" ht="14.25">
      <c r="D1" s="2"/>
      <c r="E1" s="2"/>
      <c r="F1" s="2"/>
    </row>
    <row r="2" spans="4:6" ht="14.25">
      <c r="D2" s="2"/>
      <c r="E2" s="2"/>
      <c r="F2" s="2"/>
    </row>
    <row r="3" spans="4:6" ht="14.25">
      <c r="D3" s="2"/>
      <c r="E3" s="2"/>
      <c r="F3" s="2"/>
    </row>
    <row r="5" spans="4:6" ht="14.25">
      <c r="D5" s="2"/>
      <c r="E5" s="2"/>
      <c r="F5" s="2"/>
    </row>
    <row r="6" spans="4:6" ht="14.25">
      <c r="D6" s="2"/>
      <c r="E6" s="2"/>
      <c r="F6" s="2"/>
    </row>
    <row r="7" spans="4:6" ht="14.25">
      <c r="D7" s="2"/>
      <c r="E7" s="2"/>
      <c r="F7" s="2"/>
    </row>
    <row r="8" spans="2:6" ht="17.25">
      <c r="B8" s="27" t="s">
        <v>26</v>
      </c>
      <c r="D8" s="2"/>
      <c r="E8" s="2"/>
      <c r="F8" s="2"/>
    </row>
    <row r="9" spans="2:6" ht="17.25">
      <c r="B9" s="27"/>
      <c r="D9" s="2"/>
      <c r="E9" s="2"/>
      <c r="F9" s="2"/>
    </row>
    <row r="10" spans="2:18" ht="15" thickBot="1">
      <c r="B10" s="7"/>
      <c r="E10" t="s">
        <v>28</v>
      </c>
      <c r="R10" t="s">
        <v>30</v>
      </c>
    </row>
    <row r="11" spans="1:18" ht="15" thickBot="1">
      <c r="A11" s="1"/>
      <c r="B11" s="19" t="s">
        <v>16</v>
      </c>
      <c r="C11" s="20" t="s">
        <v>17</v>
      </c>
      <c r="D11" s="20" t="s">
        <v>15</v>
      </c>
      <c r="E11" s="33" t="s">
        <v>19</v>
      </c>
      <c r="F11" s="52" t="s">
        <v>32</v>
      </c>
      <c r="Q11" s="19" t="s">
        <v>0</v>
      </c>
      <c r="R11" s="21" t="s">
        <v>1</v>
      </c>
    </row>
    <row r="12" spans="1:18" ht="14.25">
      <c r="A12" s="1"/>
      <c r="B12" s="25">
        <v>2</v>
      </c>
      <c r="C12" s="14">
        <v>1</v>
      </c>
      <c r="D12" s="14">
        <v>6.005905737633719</v>
      </c>
      <c r="E12" s="16">
        <f aca="true" t="shared" si="0" ref="E12:E32">B12*x+C12*y-D12</f>
        <v>-0.16121575494470441</v>
      </c>
      <c r="F12" s="29" t="s">
        <v>31</v>
      </c>
      <c r="N12" s="6"/>
      <c r="Q12" s="25">
        <v>2</v>
      </c>
      <c r="R12" s="16">
        <f aca="true" t="shared" si="1" ref="R12:R32">x*Q12+y</f>
        <v>5.844689982689014</v>
      </c>
    </row>
    <row r="13" spans="1:18" ht="14.25">
      <c r="A13" s="1"/>
      <c r="B13" s="25">
        <v>2.3</v>
      </c>
      <c r="C13" s="14">
        <v>1</v>
      </c>
      <c r="D13" s="14">
        <v>6.463589688886621</v>
      </c>
      <c r="E13" s="16">
        <f t="shared" si="0"/>
        <v>0.006811159686329837</v>
      </c>
      <c r="F13" s="6"/>
      <c r="N13" s="6"/>
      <c r="Q13" s="25">
        <v>2.3</v>
      </c>
      <c r="R13" s="16">
        <f t="shared" si="1"/>
        <v>6.470400848572951</v>
      </c>
    </row>
    <row r="14" spans="1:18" ht="14.25">
      <c r="A14" s="1"/>
      <c r="B14" s="25">
        <v>2.6</v>
      </c>
      <c r="C14" s="14">
        <v>1</v>
      </c>
      <c r="D14" s="14">
        <v>7.438973075365204</v>
      </c>
      <c r="E14" s="16">
        <f t="shared" si="0"/>
        <v>-0.34286136090831487</v>
      </c>
      <c r="F14" s="6"/>
      <c r="N14" s="6"/>
      <c r="Q14" s="25">
        <v>2.6</v>
      </c>
      <c r="R14" s="16">
        <f t="shared" si="1"/>
        <v>7.096111714456889</v>
      </c>
    </row>
    <row r="15" spans="1:18" ht="14.25">
      <c r="A15" s="1"/>
      <c r="B15" s="25">
        <v>2.9</v>
      </c>
      <c r="C15" s="14">
        <v>1</v>
      </c>
      <c r="D15" s="14">
        <v>7.940600662575237</v>
      </c>
      <c r="E15" s="16">
        <f t="shared" si="0"/>
        <v>-0.21877808223441164</v>
      </c>
      <c r="F15" s="6"/>
      <c r="N15" s="6"/>
      <c r="Q15" s="25">
        <v>2.9</v>
      </c>
      <c r="R15" s="16">
        <f t="shared" si="1"/>
        <v>7.721822580340826</v>
      </c>
    </row>
    <row r="16" spans="1:18" ht="14.25">
      <c r="A16" s="1"/>
      <c r="B16" s="25">
        <v>3.2</v>
      </c>
      <c r="C16" s="14">
        <v>1</v>
      </c>
      <c r="D16" s="14">
        <v>8.322800323739592</v>
      </c>
      <c r="E16" s="16">
        <f t="shared" si="0"/>
        <v>0.0247331224851699</v>
      </c>
      <c r="F16" s="6"/>
      <c r="N16" s="6"/>
      <c r="Q16" s="25">
        <v>3.2</v>
      </c>
      <c r="R16" s="16">
        <f t="shared" si="1"/>
        <v>8.347533446224762</v>
      </c>
    </row>
    <row r="17" spans="1:18" ht="14.25">
      <c r="A17" s="1"/>
      <c r="B17" s="25">
        <v>3.5</v>
      </c>
      <c r="C17" s="14">
        <v>1</v>
      </c>
      <c r="D17" s="14">
        <v>9.593920133387183</v>
      </c>
      <c r="E17" s="16">
        <f t="shared" si="0"/>
        <v>-0.6206758212784838</v>
      </c>
      <c r="F17" s="6"/>
      <c r="N17" s="6"/>
      <c r="Q17" s="25">
        <v>3.5</v>
      </c>
      <c r="R17" s="16">
        <f t="shared" si="1"/>
        <v>8.973244312108699</v>
      </c>
    </row>
    <row r="18" spans="1:18" ht="14.25">
      <c r="A18" s="1"/>
      <c r="B18" s="25">
        <v>3.8</v>
      </c>
      <c r="C18" s="14">
        <v>1</v>
      </c>
      <c r="D18" s="14">
        <v>9.347697212758453</v>
      </c>
      <c r="E18" s="16">
        <f t="shared" si="0"/>
        <v>0.2512579652341831</v>
      </c>
      <c r="F18" s="6"/>
      <c r="N18" s="6"/>
      <c r="Q18" s="25">
        <v>3.8</v>
      </c>
      <c r="R18" s="16">
        <f t="shared" si="1"/>
        <v>9.598955177992636</v>
      </c>
    </row>
    <row r="19" spans="1:18" ht="14.25">
      <c r="A19" s="1"/>
      <c r="B19" s="25">
        <v>4.1</v>
      </c>
      <c r="C19" s="14">
        <v>1</v>
      </c>
      <c r="D19" s="14">
        <v>10.113351121727076</v>
      </c>
      <c r="E19" s="16">
        <f t="shared" si="0"/>
        <v>0.11131492214949645</v>
      </c>
      <c r="F19" s="6"/>
      <c r="N19" s="6"/>
      <c r="Q19" s="25">
        <v>4.1</v>
      </c>
      <c r="R19" s="16">
        <f t="shared" si="1"/>
        <v>10.224666043876573</v>
      </c>
    </row>
    <row r="20" spans="1:18" ht="14.25">
      <c r="A20" s="1"/>
      <c r="B20" s="25">
        <v>4.4</v>
      </c>
      <c r="C20" s="14">
        <v>1</v>
      </c>
      <c r="D20" s="14">
        <v>10.800820162897535</v>
      </c>
      <c r="E20" s="16">
        <f t="shared" si="0"/>
        <v>0.04955674686297584</v>
      </c>
      <c r="F20" s="6"/>
      <c r="N20" s="6"/>
      <c r="Q20" s="25">
        <v>4.4</v>
      </c>
      <c r="R20" s="16">
        <f t="shared" si="1"/>
        <v>10.850376909760511</v>
      </c>
    </row>
    <row r="21" spans="1:18" ht="14.25">
      <c r="A21" s="1"/>
      <c r="B21" s="25">
        <v>4.699999999999999</v>
      </c>
      <c r="C21" s="14">
        <v>1</v>
      </c>
      <c r="D21" s="14">
        <v>10.952545137959632</v>
      </c>
      <c r="E21" s="16">
        <f t="shared" si="0"/>
        <v>0.5235426376848142</v>
      </c>
      <c r="F21" s="6"/>
      <c r="N21" s="6"/>
      <c r="Q21" s="25">
        <v>4.699999999999999</v>
      </c>
      <c r="R21" s="16">
        <f t="shared" si="1"/>
        <v>11.476087775644446</v>
      </c>
    </row>
    <row r="22" spans="1:18" ht="14.25">
      <c r="A22" s="1"/>
      <c r="B22" s="25">
        <v>5</v>
      </c>
      <c r="C22" s="14">
        <v>1</v>
      </c>
      <c r="D22" s="14">
        <v>11.41634747909536</v>
      </c>
      <c r="E22" s="16">
        <f t="shared" si="0"/>
        <v>0.685451162433024</v>
      </c>
      <c r="F22" s="6"/>
      <c r="N22" s="6"/>
      <c r="Q22" s="25">
        <v>5</v>
      </c>
      <c r="R22" s="16">
        <f t="shared" si="1"/>
        <v>12.101798641528385</v>
      </c>
    </row>
    <row r="23" spans="1:18" ht="14.25">
      <c r="A23" s="1"/>
      <c r="B23" s="25">
        <v>5.3</v>
      </c>
      <c r="C23" s="14">
        <v>1</v>
      </c>
      <c r="D23" s="14">
        <v>12.822775227477303</v>
      </c>
      <c r="E23" s="16">
        <f t="shared" si="0"/>
        <v>-0.09526572006498135</v>
      </c>
      <c r="F23" s="6"/>
      <c r="N23" s="6"/>
      <c r="Q23" s="25">
        <v>5.3</v>
      </c>
      <c r="R23" s="16">
        <f t="shared" si="1"/>
        <v>12.727509507412321</v>
      </c>
    </row>
    <row r="24" spans="1:18" ht="14.25">
      <c r="A24" s="1"/>
      <c r="B24" s="25">
        <v>5.6</v>
      </c>
      <c r="C24" s="14">
        <v>1</v>
      </c>
      <c r="D24" s="14">
        <v>12.972037148224357</v>
      </c>
      <c r="E24" s="16">
        <f t="shared" si="0"/>
        <v>0.3811832250719007</v>
      </c>
      <c r="F24" s="6"/>
      <c r="N24" s="6"/>
      <c r="Q24" s="25">
        <v>5.6</v>
      </c>
      <c r="R24" s="16">
        <f t="shared" si="1"/>
        <v>13.353220373296258</v>
      </c>
    </row>
    <row r="25" spans="1:18" ht="14.25">
      <c r="A25" s="1"/>
      <c r="B25" s="25">
        <v>5.9</v>
      </c>
      <c r="C25" s="14">
        <v>1</v>
      </c>
      <c r="D25" s="14">
        <v>14.412207425820082</v>
      </c>
      <c r="E25" s="16">
        <f t="shared" si="0"/>
        <v>-0.4332761866398851</v>
      </c>
      <c r="F25" s="6"/>
      <c r="N25" s="6"/>
      <c r="Q25" s="25">
        <v>5.9</v>
      </c>
      <c r="R25" s="16">
        <f t="shared" si="1"/>
        <v>13.978931239180197</v>
      </c>
    </row>
    <row r="26" spans="1:18" ht="14.25">
      <c r="A26" s="1"/>
      <c r="B26" s="25">
        <v>6.2</v>
      </c>
      <c r="C26" s="14">
        <v>1</v>
      </c>
      <c r="D26" s="14">
        <v>13.92464723223782</v>
      </c>
      <c r="E26" s="16">
        <f t="shared" si="0"/>
        <v>0.6799948728263132</v>
      </c>
      <c r="F26" s="6"/>
      <c r="N26" s="6"/>
      <c r="Q26" s="25">
        <v>6.2</v>
      </c>
      <c r="R26" s="16">
        <f t="shared" si="1"/>
        <v>14.604642105064134</v>
      </c>
    </row>
    <row r="27" spans="1:18" ht="14.25">
      <c r="A27" s="1"/>
      <c r="B27" s="25">
        <v>6.5</v>
      </c>
      <c r="C27" s="14">
        <v>1</v>
      </c>
      <c r="D27" s="14">
        <v>15.169755084745697</v>
      </c>
      <c r="E27" s="16">
        <f t="shared" si="0"/>
        <v>0.060597886202373275</v>
      </c>
      <c r="F27" s="6"/>
      <c r="N27" s="6"/>
      <c r="Q27" s="25">
        <v>6.5</v>
      </c>
      <c r="R27" s="16">
        <f t="shared" si="1"/>
        <v>15.23035297094807</v>
      </c>
    </row>
    <row r="28" spans="1:18" ht="14.25">
      <c r="A28" s="1"/>
      <c r="B28" s="25">
        <v>6.8</v>
      </c>
      <c r="C28" s="14">
        <v>1</v>
      </c>
      <c r="D28" s="14">
        <v>15.813010146936058</v>
      </c>
      <c r="E28" s="16">
        <f t="shared" si="0"/>
        <v>0.04305368989594882</v>
      </c>
      <c r="F28" s="6"/>
      <c r="N28" s="6"/>
      <c r="Q28" s="25">
        <v>6.8</v>
      </c>
      <c r="R28" s="16">
        <f t="shared" si="1"/>
        <v>15.856063836832007</v>
      </c>
    </row>
    <row r="29" spans="1:18" ht="14.25">
      <c r="A29" s="1"/>
      <c r="B29" s="25">
        <v>7.1</v>
      </c>
      <c r="C29" s="14">
        <v>1</v>
      </c>
      <c r="D29" s="14">
        <v>16.430716830275543</v>
      </c>
      <c r="E29" s="16">
        <f t="shared" si="0"/>
        <v>0.05105787244040272</v>
      </c>
      <c r="F29" s="6"/>
      <c r="N29" s="6"/>
      <c r="Q29" s="25">
        <v>7.1</v>
      </c>
      <c r="R29" s="16">
        <f t="shared" si="1"/>
        <v>16.481774702715946</v>
      </c>
    </row>
    <row r="30" spans="1:18" ht="14.25">
      <c r="A30" s="1"/>
      <c r="B30" s="25">
        <v>7.3999999999999995</v>
      </c>
      <c r="C30" s="14">
        <v>1</v>
      </c>
      <c r="D30" s="14">
        <v>17.20350980191897</v>
      </c>
      <c r="E30" s="16">
        <f t="shared" si="0"/>
        <v>-0.09602423331908838</v>
      </c>
      <c r="F30" s="6"/>
      <c r="N30" s="6"/>
      <c r="Q30" s="25">
        <v>7.3999999999999995</v>
      </c>
      <c r="R30" s="16">
        <f t="shared" si="1"/>
        <v>17.10748556859988</v>
      </c>
    </row>
    <row r="31" spans="1:18" ht="14.25">
      <c r="A31" s="1"/>
      <c r="B31" s="25">
        <v>7.7</v>
      </c>
      <c r="C31" s="14">
        <v>1</v>
      </c>
      <c r="D31" s="14">
        <v>17.6779296334837</v>
      </c>
      <c r="E31" s="16">
        <f t="shared" si="0"/>
        <v>0.05526680100012271</v>
      </c>
      <c r="F31" s="6"/>
      <c r="N31" s="6"/>
      <c r="Q31" s="25">
        <v>7.7</v>
      </c>
      <c r="R31" s="16">
        <f t="shared" si="1"/>
        <v>17.733196434483823</v>
      </c>
    </row>
    <row r="32" spans="1:18" ht="15" thickBot="1">
      <c r="A32" s="1"/>
      <c r="B32" s="34">
        <v>8</v>
      </c>
      <c r="C32" s="35">
        <v>1</v>
      </c>
      <c r="D32" s="35">
        <v>19.314507293441757</v>
      </c>
      <c r="E32" s="36">
        <f t="shared" si="0"/>
        <v>-0.9555999930739993</v>
      </c>
      <c r="F32" s="6"/>
      <c r="N32" s="6"/>
      <c r="Q32" s="51">
        <v>8</v>
      </c>
      <c r="R32" s="32">
        <f t="shared" si="1"/>
        <v>18.358907300367758</v>
      </c>
    </row>
    <row r="33" spans="2:6" ht="15" thickTop="1">
      <c r="B33" s="37" t="s">
        <v>22</v>
      </c>
      <c r="C33" s="38" t="s">
        <v>23</v>
      </c>
      <c r="D33" s="38"/>
      <c r="E33" s="39" t="s">
        <v>18</v>
      </c>
      <c r="F33" s="53" t="s">
        <v>33</v>
      </c>
    </row>
    <row r="34" spans="2:5" ht="15" thickBot="1">
      <c r="B34" s="40">
        <v>2.0857028862797904</v>
      </c>
      <c r="C34" s="41">
        <v>1.6732842101294334</v>
      </c>
      <c r="D34" s="31"/>
      <c r="E34" s="32">
        <f>SUMSQ(E12:E32)</f>
        <v>3.137299053056803</v>
      </c>
    </row>
    <row r="35" spans="2:5" ht="14.25">
      <c r="B35" s="50"/>
      <c r="C35" s="50"/>
      <c r="D35" s="2"/>
      <c r="E35" s="14"/>
    </row>
    <row r="36" ht="15" thickBot="1">
      <c r="F36" s="11" t="s">
        <v>29</v>
      </c>
    </row>
    <row r="37" spans="2:8" ht="15" thickBot="1">
      <c r="B37" s="43" t="s">
        <v>20</v>
      </c>
      <c r="C37" s="44"/>
      <c r="D37" s="22" t="s">
        <v>0</v>
      </c>
      <c r="E37" s="30" t="s">
        <v>21</v>
      </c>
      <c r="F37" s="22" t="s">
        <v>27</v>
      </c>
      <c r="H37" s="54" t="s">
        <v>34</v>
      </c>
    </row>
    <row r="38" spans="2:8" ht="14.25">
      <c r="B38" s="8">
        <f>SUMPRODUCT(B12:B32,B12:B32)</f>
        <v>594.3</v>
      </c>
      <c r="C38" s="9">
        <f>SUMPRODUCT(B12:B32,C12:C32)</f>
        <v>105</v>
      </c>
      <c r="D38" s="42">
        <v>2.085744644494645</v>
      </c>
      <c r="E38" s="10">
        <f>SUMPRODUCT(B12:B32,D12:D32)</f>
        <v>1415.2281274405723</v>
      </c>
      <c r="F38" s="45">
        <f>B38*D38+C38*D39-E38</f>
        <v>2.1753867258667015E-06</v>
      </c>
      <c r="H38" s="28" t="s">
        <v>35</v>
      </c>
    </row>
    <row r="39" spans="2:8" ht="15" thickBot="1">
      <c r="B39" s="46">
        <f>SUMPRODUCT(C12:C32,B12:B32)</f>
        <v>105</v>
      </c>
      <c r="C39" s="47">
        <f>SUMPRODUCT(C12:C32,C12:C32)</f>
        <v>21</v>
      </c>
      <c r="D39" s="41">
        <v>1.6730484513599198</v>
      </c>
      <c r="E39" s="48">
        <f>SUMPRODUCT(C12:C32,D12:D32)</f>
        <v>254.13764656058692</v>
      </c>
      <c r="F39" s="49">
        <f>B39*D38+C39*D39-E39</f>
        <v>-0.00044141009090026273</v>
      </c>
      <c r="H39" s="28" t="s">
        <v>36</v>
      </c>
    </row>
  </sheetData>
  <sheetProtection password="CC7F" sheet="1" objects="1" scenarios="1" selectLockedCells="1" selectUnlockedCells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0" zoomScaleNormal="70" zoomScalePageLayoutView="0" workbookViewId="0" topLeftCell="A7">
      <selection activeCell="W26" sqref="W26"/>
    </sheetView>
  </sheetViews>
  <sheetFormatPr defaultColWidth="9.140625" defaultRowHeight="15"/>
  <sheetData>
    <row r="1" spans="4:6" ht="14.25">
      <c r="D1" s="2"/>
      <c r="E1" s="2"/>
      <c r="F1" s="2"/>
    </row>
    <row r="2" spans="4:6" ht="14.25">
      <c r="D2" s="2"/>
      <c r="E2" s="2"/>
      <c r="F2" s="2"/>
    </row>
    <row r="3" spans="4:6" ht="14.25">
      <c r="D3" s="2"/>
      <c r="E3" s="2"/>
      <c r="F3" s="2"/>
    </row>
    <row r="5" spans="4:6" ht="14.25">
      <c r="D5" s="2"/>
      <c r="E5" s="2"/>
      <c r="F5" s="2"/>
    </row>
    <row r="6" spans="4:6" ht="14.25">
      <c r="D6" s="2"/>
      <c r="E6" s="2"/>
      <c r="F6" s="2"/>
    </row>
    <row r="8" ht="17.25">
      <c r="B8" s="27" t="s">
        <v>37</v>
      </c>
    </row>
    <row r="10" ht="15.75" thickBot="1">
      <c r="Q10" s="62" t="s">
        <v>39</v>
      </c>
    </row>
    <row r="11" spans="1:18" ht="15" thickBot="1">
      <c r="A11" s="1"/>
      <c r="B11" s="19" t="s">
        <v>16</v>
      </c>
      <c r="C11" s="20" t="s">
        <v>17</v>
      </c>
      <c r="D11" s="20" t="s">
        <v>15</v>
      </c>
      <c r="E11" s="33" t="s">
        <v>19</v>
      </c>
      <c r="F11" s="1"/>
      <c r="Q11" s="19" t="s">
        <v>0</v>
      </c>
      <c r="R11" s="21" t="s">
        <v>1</v>
      </c>
    </row>
    <row r="12" spans="1:18" ht="14.25">
      <c r="A12" s="1"/>
      <c r="B12" s="25">
        <v>2</v>
      </c>
      <c r="C12" s="14">
        <v>1</v>
      </c>
      <c r="D12" s="14">
        <v>6.005905737633719</v>
      </c>
      <c r="E12" s="16">
        <f aca="true" t="shared" si="0" ref="E12:E32">B12*x+C12*y-D12</f>
        <v>-0.4029939228557833</v>
      </c>
      <c r="F12" s="6"/>
      <c r="N12" s="6"/>
      <c r="Q12" s="25">
        <v>2</v>
      </c>
      <c r="R12" s="16">
        <f aca="true" t="shared" si="1" ref="R12:R32">x*Q12+y</f>
        <v>5.6029118147779355</v>
      </c>
    </row>
    <row r="13" spans="1:18" ht="14.25">
      <c r="A13" s="1"/>
      <c r="B13" s="25">
        <v>2.3</v>
      </c>
      <c r="C13" s="14">
        <v>1</v>
      </c>
      <c r="D13" s="14">
        <v>6.463589688886621</v>
      </c>
      <c r="E13" s="16">
        <f t="shared" si="0"/>
        <v>-0.21263873010504764</v>
      </c>
      <c r="F13" s="6"/>
      <c r="N13" s="6"/>
      <c r="Q13" s="25">
        <v>2.3</v>
      </c>
      <c r="R13" s="16">
        <f t="shared" si="1"/>
        <v>6.250950958781574</v>
      </c>
    </row>
    <row r="14" spans="1:18" ht="14.25">
      <c r="A14" s="1"/>
      <c r="B14" s="25">
        <v>2.6</v>
      </c>
      <c r="C14" s="14">
        <v>1</v>
      </c>
      <c r="D14" s="14">
        <v>7.438973075365204</v>
      </c>
      <c r="E14" s="16">
        <f t="shared" si="0"/>
        <v>-0.5399829725799918</v>
      </c>
      <c r="F14" s="6"/>
      <c r="N14" s="6"/>
      <c r="Q14" s="25">
        <v>2.6</v>
      </c>
      <c r="R14" s="16">
        <f t="shared" si="1"/>
        <v>6.898990102785212</v>
      </c>
    </row>
    <row r="15" spans="1:18" ht="14.25">
      <c r="A15" s="1"/>
      <c r="B15" s="25">
        <v>2.9</v>
      </c>
      <c r="C15" s="14">
        <v>1</v>
      </c>
      <c r="D15" s="14">
        <v>7.940600662575237</v>
      </c>
      <c r="E15" s="16">
        <f t="shared" si="0"/>
        <v>-0.3935714157863872</v>
      </c>
      <c r="F15" s="6"/>
      <c r="N15" s="6"/>
      <c r="Q15" s="25">
        <v>2.9</v>
      </c>
      <c r="R15" s="16">
        <f t="shared" si="1"/>
        <v>7.54702924678885</v>
      </c>
    </row>
    <row r="16" spans="1:18" ht="14.25">
      <c r="A16" s="1"/>
      <c r="B16" s="25">
        <v>3.2</v>
      </c>
      <c r="C16" s="14">
        <v>1</v>
      </c>
      <c r="D16" s="14">
        <v>8.322800323739592</v>
      </c>
      <c r="E16" s="16">
        <f t="shared" si="0"/>
        <v>-0.1277319329471034</v>
      </c>
      <c r="F16" s="6"/>
      <c r="N16" s="6"/>
      <c r="Q16" s="25">
        <v>3.2</v>
      </c>
      <c r="R16" s="16">
        <f t="shared" si="1"/>
        <v>8.195068390792489</v>
      </c>
    </row>
    <row r="17" spans="1:18" ht="14.25">
      <c r="A17" s="1"/>
      <c r="B17" s="25">
        <v>3.5</v>
      </c>
      <c r="C17" s="14">
        <v>1</v>
      </c>
      <c r="D17" s="14">
        <v>9.593920133387183</v>
      </c>
      <c r="E17" s="16">
        <f t="shared" si="0"/>
        <v>-0.7508125985910574</v>
      </c>
      <c r="F17" s="6"/>
      <c r="N17" s="6"/>
      <c r="Q17" s="25">
        <v>3.5</v>
      </c>
      <c r="R17" s="16">
        <f t="shared" si="1"/>
        <v>8.843107534796125</v>
      </c>
    </row>
    <row r="18" spans="1:18" ht="14.25">
      <c r="A18" s="1"/>
      <c r="B18" s="25">
        <v>3.8</v>
      </c>
      <c r="C18" s="14">
        <v>1</v>
      </c>
      <c r="D18" s="14">
        <v>9.347697212758453</v>
      </c>
      <c r="E18" s="16">
        <f t="shared" si="0"/>
        <v>0.1434494660413126</v>
      </c>
      <c r="F18" s="6"/>
      <c r="N18" s="6"/>
      <c r="Q18" s="25">
        <v>3.8</v>
      </c>
      <c r="R18" s="16">
        <f t="shared" si="1"/>
        <v>9.491146678799765</v>
      </c>
    </row>
    <row r="19" spans="1:18" ht="14.25">
      <c r="A19" s="1"/>
      <c r="B19" s="25">
        <v>4.1</v>
      </c>
      <c r="C19" s="14">
        <v>1</v>
      </c>
      <c r="D19" s="14">
        <v>10.113351121727076</v>
      </c>
      <c r="E19" s="16">
        <f t="shared" si="0"/>
        <v>0.025834701076325572</v>
      </c>
      <c r="F19" s="6"/>
      <c r="N19" s="6"/>
      <c r="Q19" s="25">
        <v>4.1</v>
      </c>
      <c r="R19" s="16">
        <f t="shared" si="1"/>
        <v>10.139185822803402</v>
      </c>
    </row>
    <row r="20" spans="1:18" ht="14.25">
      <c r="A20" s="1"/>
      <c r="B20" s="25">
        <v>4.4</v>
      </c>
      <c r="C20" s="14">
        <v>1</v>
      </c>
      <c r="D20" s="14">
        <v>10.800820162897535</v>
      </c>
      <c r="E20" s="16">
        <f t="shared" si="0"/>
        <v>-0.013595196090493644</v>
      </c>
      <c r="F20" s="6"/>
      <c r="N20" s="6"/>
      <c r="Q20" s="25">
        <v>4.4</v>
      </c>
      <c r="R20" s="16">
        <f t="shared" si="1"/>
        <v>10.787224966807042</v>
      </c>
    </row>
    <row r="21" spans="1:18" ht="14.25">
      <c r="A21" s="1"/>
      <c r="B21" s="25">
        <v>4.699999999999999</v>
      </c>
      <c r="C21" s="14">
        <v>1</v>
      </c>
      <c r="D21" s="14">
        <v>10.952545137959632</v>
      </c>
      <c r="E21" s="16">
        <f t="shared" si="0"/>
        <v>0.48271897285104615</v>
      </c>
      <c r="F21" s="6"/>
      <c r="N21" s="6"/>
      <c r="Q21" s="25">
        <v>4.699999999999999</v>
      </c>
      <c r="R21" s="16">
        <f t="shared" si="1"/>
        <v>11.435264110810678</v>
      </c>
    </row>
    <row r="22" spans="1:18" ht="14.25">
      <c r="A22" s="1"/>
      <c r="B22" s="25">
        <v>5</v>
      </c>
      <c r="C22" s="14">
        <v>1</v>
      </c>
      <c r="D22" s="14">
        <v>11.41634747909536</v>
      </c>
      <c r="E22" s="16">
        <f t="shared" si="0"/>
        <v>0.6669557757189573</v>
      </c>
      <c r="F22" s="6"/>
      <c r="N22" s="6"/>
      <c r="Q22" s="25">
        <v>5</v>
      </c>
      <c r="R22" s="16">
        <f t="shared" si="1"/>
        <v>12.083303254814318</v>
      </c>
    </row>
    <row r="23" spans="1:18" ht="14.25">
      <c r="A23" s="1"/>
      <c r="B23" s="25">
        <v>5.3</v>
      </c>
      <c r="C23" s="14">
        <v>1</v>
      </c>
      <c r="D23" s="14">
        <v>12.822775227477303</v>
      </c>
      <c r="E23" s="16">
        <f t="shared" si="0"/>
        <v>-0.09143282865934843</v>
      </c>
      <c r="F23" s="6"/>
      <c r="N23" s="6"/>
      <c r="Q23" s="25">
        <v>5.3</v>
      </c>
      <c r="R23" s="16">
        <f t="shared" si="1"/>
        <v>12.731342398817954</v>
      </c>
    </row>
    <row r="24" spans="1:18" ht="14.25">
      <c r="A24" s="1"/>
      <c r="B24" s="25">
        <v>5.6</v>
      </c>
      <c r="C24" s="14">
        <v>1</v>
      </c>
      <c r="D24" s="14">
        <v>12.972037148224357</v>
      </c>
      <c r="E24" s="16">
        <f t="shared" si="0"/>
        <v>0.4073443945972368</v>
      </c>
      <c r="F24" s="6"/>
      <c r="N24" s="6"/>
      <c r="Q24" s="25">
        <v>5.6</v>
      </c>
      <c r="R24" s="16">
        <f t="shared" si="1"/>
        <v>13.379381542821594</v>
      </c>
    </row>
    <row r="25" spans="1:18" ht="14.25">
      <c r="A25" s="1"/>
      <c r="B25" s="25">
        <v>5.9</v>
      </c>
      <c r="C25" s="14">
        <v>1</v>
      </c>
      <c r="D25" s="14">
        <v>14.412207425820082</v>
      </c>
      <c r="E25" s="16">
        <f t="shared" si="0"/>
        <v>-0.3847867389948476</v>
      </c>
      <c r="F25" s="6"/>
      <c r="N25" s="6"/>
      <c r="Q25" s="25">
        <v>5.9</v>
      </c>
      <c r="R25" s="16">
        <f t="shared" si="1"/>
        <v>14.027420686825234</v>
      </c>
    </row>
    <row r="26" spans="1:18" ht="14.25">
      <c r="A26" s="1"/>
      <c r="B26" s="25">
        <v>6.2</v>
      </c>
      <c r="C26" s="14">
        <v>1</v>
      </c>
      <c r="D26" s="14">
        <v>13.92464723223782</v>
      </c>
      <c r="E26" s="16">
        <f t="shared" si="0"/>
        <v>0.7508125985910503</v>
      </c>
      <c r="F26" s="6"/>
      <c r="N26" s="6"/>
      <c r="Q26" s="25">
        <v>6.2</v>
      </c>
      <c r="R26" s="16">
        <f t="shared" si="1"/>
        <v>14.67545983082887</v>
      </c>
    </row>
    <row r="27" spans="1:18" ht="14.25">
      <c r="A27" s="1"/>
      <c r="B27" s="25">
        <v>6.5</v>
      </c>
      <c r="C27" s="14">
        <v>1</v>
      </c>
      <c r="D27" s="14">
        <v>15.169755084745697</v>
      </c>
      <c r="E27" s="16">
        <f t="shared" si="0"/>
        <v>0.15374389008681355</v>
      </c>
      <c r="F27" s="6"/>
      <c r="N27" s="6"/>
      <c r="Q27" s="25">
        <v>6.5</v>
      </c>
      <c r="R27" s="16">
        <f t="shared" si="1"/>
        <v>15.32349897483251</v>
      </c>
    </row>
    <row r="28" spans="1:18" ht="14.25">
      <c r="A28" s="1"/>
      <c r="B28" s="25">
        <v>6.8</v>
      </c>
      <c r="C28" s="14">
        <v>1</v>
      </c>
      <c r="D28" s="14">
        <v>15.813010146936058</v>
      </c>
      <c r="E28" s="16">
        <f t="shared" si="0"/>
        <v>0.15852797190008872</v>
      </c>
      <c r="F28" s="6"/>
      <c r="N28" s="6"/>
      <c r="Q28" s="25">
        <v>6.8</v>
      </c>
      <c r="R28" s="16">
        <f t="shared" si="1"/>
        <v>15.971538118836147</v>
      </c>
    </row>
    <row r="29" spans="1:18" ht="14.25">
      <c r="A29" s="1"/>
      <c r="B29" s="25">
        <v>7.1</v>
      </c>
      <c r="C29" s="14">
        <v>1</v>
      </c>
      <c r="D29" s="14">
        <v>16.430716830275543</v>
      </c>
      <c r="E29" s="16">
        <f t="shared" si="0"/>
        <v>0.18886043256424045</v>
      </c>
      <c r="F29" s="6"/>
      <c r="N29" s="6"/>
      <c r="Q29" s="25">
        <v>7.1</v>
      </c>
      <c r="R29" s="16">
        <f t="shared" si="1"/>
        <v>16.619577262839783</v>
      </c>
    </row>
    <row r="30" spans="1:18" ht="14.25">
      <c r="A30" s="1"/>
      <c r="B30" s="25">
        <v>7.3999999999999995</v>
      </c>
      <c r="C30" s="14">
        <v>1</v>
      </c>
      <c r="D30" s="14">
        <v>17.20350980191897</v>
      </c>
      <c r="E30" s="16">
        <f t="shared" si="0"/>
        <v>0.0641066049244543</v>
      </c>
      <c r="F30" s="6"/>
      <c r="N30" s="6"/>
      <c r="Q30" s="25">
        <v>7.3999999999999995</v>
      </c>
      <c r="R30" s="16">
        <f t="shared" si="1"/>
        <v>17.267616406843423</v>
      </c>
    </row>
    <row r="31" spans="1:18" ht="14.25">
      <c r="A31" s="1"/>
      <c r="B31" s="25">
        <v>7.7</v>
      </c>
      <c r="C31" s="14">
        <v>1</v>
      </c>
      <c r="D31" s="14">
        <v>17.6779296334837</v>
      </c>
      <c r="E31" s="16">
        <f t="shared" si="0"/>
        <v>0.23772591736336324</v>
      </c>
      <c r="F31" s="6"/>
      <c r="N31" s="6"/>
      <c r="Q31" s="25">
        <v>7.7</v>
      </c>
      <c r="R31" s="16">
        <f t="shared" si="1"/>
        <v>17.915655550847063</v>
      </c>
    </row>
    <row r="32" spans="1:18" ht="15" thickBot="1">
      <c r="A32" s="1"/>
      <c r="B32" s="51">
        <v>8</v>
      </c>
      <c r="C32" s="17">
        <v>1</v>
      </c>
      <c r="D32" s="17">
        <v>19.314507293441757</v>
      </c>
      <c r="E32" s="32">
        <f t="shared" si="0"/>
        <v>-0.7508125985910574</v>
      </c>
      <c r="F32" s="6"/>
      <c r="N32" s="6"/>
      <c r="Q32" s="51">
        <v>8</v>
      </c>
      <c r="R32" s="32">
        <f t="shared" si="1"/>
        <v>18.5636946948507</v>
      </c>
    </row>
    <row r="33" spans="1:14" ht="15" thickBot="1">
      <c r="A33" s="1"/>
      <c r="B33" s="3"/>
      <c r="C33" s="3"/>
      <c r="D33" s="3"/>
      <c r="E33" s="3"/>
      <c r="F33" s="6"/>
      <c r="N33" s="6"/>
    </row>
    <row r="34" spans="2:5" ht="14.25">
      <c r="B34" s="55" t="s">
        <v>22</v>
      </c>
      <c r="C34" s="56" t="s">
        <v>23</v>
      </c>
      <c r="D34" s="56" t="s">
        <v>24</v>
      </c>
      <c r="E34" s="57" t="s">
        <v>38</v>
      </c>
    </row>
    <row r="35" spans="2:5" ht="15" thickBot="1">
      <c r="B35" s="58">
        <v>2.1601304800121275</v>
      </c>
      <c r="C35" s="59">
        <v>1.2826508547536806</v>
      </c>
      <c r="D35" s="60">
        <v>0.7508125985910536</v>
      </c>
      <c r="E35" s="61">
        <f>z</f>
        <v>0.7508125985910536</v>
      </c>
    </row>
    <row r="37" spans="2:5" ht="14.25">
      <c r="B37" s="11"/>
      <c r="D37" s="1"/>
      <c r="E37" s="1"/>
    </row>
    <row r="38" spans="2:5" ht="14.25">
      <c r="B38" s="12"/>
      <c r="C38" s="12"/>
      <c r="D38" s="12"/>
      <c r="E38" s="12"/>
    </row>
    <row r="39" spans="2:5" ht="14.25">
      <c r="B39" s="12"/>
      <c r="C39" s="12"/>
      <c r="D39" s="12"/>
      <c r="E39" s="12"/>
    </row>
  </sheetData>
  <sheetProtection password="CC7F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Беников</dc:creator>
  <cp:keywords/>
  <dc:description/>
  <cp:lastModifiedBy>Беников</cp:lastModifiedBy>
  <cp:lastPrinted>2013-10-26T22:39:10Z</cp:lastPrinted>
  <dcterms:created xsi:type="dcterms:W3CDTF">2012-02-23T12:13:56Z</dcterms:created>
  <dcterms:modified xsi:type="dcterms:W3CDTF">2013-10-27T14:17:50Z</dcterms:modified>
  <cp:category/>
  <cp:version/>
  <cp:contentType/>
  <cp:contentStatus/>
</cp:coreProperties>
</file>